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<sst xmlns="http://schemas.openxmlformats.org/spreadsheetml/2006/main" count="42" uniqueCount="41">
  <si>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102學年度（102年7月至103年6月）學校午餐費收支結算表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</si>
  <si>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</si>
  <si>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</si>
  <si>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</si>
  <si>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</si>
  <si>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</si>
  <si>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</si>
  <si>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</si>
  <si>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</si>
  <si>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</si>
  <si>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
學校午餐
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</si>
  <si>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</si>
  <si>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</si>
  <si>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</si>
  <si>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</si>
  <si>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</si>
  <si>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</si>
  <si>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</si>
  <si>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</si>
  <si>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</si>
  <si>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</si>
  <si>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</si>
  <si>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</si>
  <si>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</si>
  <si>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</si>
  <si>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</si>
  <si>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</si>
  <si>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</si>
  <si>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</si>
  <si>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</si>
  <si>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</si>
  <si>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</si>
  <si>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</si>
  <si>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</si>
  <si>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</si>
  <si>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</si>
  <si>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</si>
  <si>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</si>
  <si>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r>
      <t xml:space="preserve">     </t>
    </r>
    <r>
      <rPr>
        <sz val="12"/>
        <rFont val="標楷體"/>
        <family val="4"/>
      </rPr>
      <t>一、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168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192 </t>
    </r>
    <r>
      <rPr>
        <sz val="12"/>
        <rFont val="標楷體"/>
        <family val="4"/>
      </rPr>
      <t xml:space="preserve">）人。
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二、其他收入包括下列各項：</t>
    </r>
    <r>
      <rPr>
        <sz val="12"/>
        <rFont val="Times New Roman"/>
        <family val="1"/>
      </rPr>
      <t>1.  102</t>
    </r>
    <r>
      <rPr>
        <sz val="12"/>
        <rFont val="標楷體"/>
        <family val="4"/>
      </rPr>
      <t>下半年利息收入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元。</t>
    </r>
    <r>
      <rPr>
        <sz val="12"/>
        <rFont val="Times New Roman"/>
        <family val="1"/>
      </rPr>
      <t xml:space="preserve"> 2 . 103</t>
    </r>
    <r>
      <rPr>
        <sz val="12"/>
        <rFont val="標楷體"/>
        <family val="4"/>
      </rPr>
      <t>上半年利息收入</t>
    </r>
    <r>
      <rPr>
        <sz val="12"/>
        <rFont val="Times New Roman"/>
        <family val="1"/>
      </rPr>
      <t xml:space="preserve"> 68</t>
    </r>
    <r>
      <rPr>
        <sz val="12"/>
        <rFont val="標楷體"/>
        <family val="4"/>
      </rPr>
      <t>元</t>
    </r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</si>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</sst>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9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3" fillId="2" borderId="1" xfId="15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176" fontId="4" fillId="2" borderId="1" xfId="0" applyNumberFormat="1" applyFont="1" applyFill="1" applyBorder="1" applyAlignment="1" applyProtection="1">
      <alignment horizontal="right" vertical="center"/>
      <protection/>
    </xf>
    <xf numFmtId="176" fontId="4" fillId="2" borderId="3" xfId="0" applyNumberFormat="1" applyFont="1" applyFill="1" applyBorder="1" applyAlignment="1" applyProtection="1">
      <alignment horizontal="right" vertical="center"/>
      <protection/>
    </xf>
    <xf numFmtId="176" fontId="7" fillId="2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度結算-新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3">
        <row r="1">
          <cell r="A1" t="str">
            <v>嘉義縣六腳鄉六美國民小學</v>
          </cell>
        </row>
      </sheetData>
      <sheetData sheetId="4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</sheetData>
      <sheetData sheetId="6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</sheetData>
      <sheetData sheetId="8">
        <row r="4">
          <cell r="E4">
            <v>15142</v>
          </cell>
        </row>
        <row r="5">
          <cell r="B5">
            <v>96600</v>
          </cell>
          <cell r="E5">
            <v>63240</v>
          </cell>
        </row>
        <row r="6">
          <cell r="E6">
            <v>4900</v>
          </cell>
        </row>
        <row r="7">
          <cell r="B7">
            <v>0</v>
          </cell>
          <cell r="E7">
            <v>3740</v>
          </cell>
        </row>
        <row r="8">
          <cell r="E8">
            <v>25788</v>
          </cell>
        </row>
        <row r="9">
          <cell r="E9">
            <v>16270</v>
          </cell>
        </row>
        <row r="10">
          <cell r="B10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  <cell r="E10">
            <v>5300</v>
          </cell>
        </row>
        <row r="11">
          <cell r="E11">
            <v>12889</v>
          </cell>
        </row>
        <row r="14">
          <cell r="G14">
            <v>214546</v>
          </cell>
        </row>
      </sheetData>
      <sheetData sheetId="10">
        <row r="4">
          <cell r="E4">
            <v>7217</v>
          </cell>
        </row>
        <row r="5">
          <cell r="B5">
            <v>97200</v>
          </cell>
          <cell r="E5">
            <v>68628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440</v>
          </cell>
        </row>
        <row r="8">
          <cell r="E8">
            <v>21321</v>
          </cell>
        </row>
        <row r="9">
          <cell r="B9">
            <v>0</v>
          </cell>
          <cell r="E9">
            <v>16894</v>
          </cell>
        </row>
        <row r="10">
          <cell r="B10">
            <v>0</v>
          </cell>
          <cell r="E10">
            <v>30500</v>
          </cell>
        </row>
        <row r="11">
          <cell r="E11">
            <v>450</v>
          </cell>
        </row>
        <row r="14">
          <cell r="E14">
            <v>166296</v>
          </cell>
        </row>
      </sheetData>
      <sheetData sheetId="12">
        <row r="4">
          <cell r="E4">
            <v>6974</v>
          </cell>
        </row>
        <row r="5">
          <cell r="B5">
            <v>96600</v>
          </cell>
          <cell r="E5">
            <v>79610</v>
          </cell>
        </row>
        <row r="6">
          <cell r="B6">
            <v>0</v>
          </cell>
          <cell r="E6">
            <v>2800</v>
          </cell>
        </row>
        <row r="7">
          <cell r="B7">
            <v>36000</v>
          </cell>
          <cell r="E7">
            <v>3370</v>
          </cell>
        </row>
        <row r="8">
          <cell r="B8">
            <v>26400</v>
          </cell>
          <cell r="E8">
            <v>21321</v>
          </cell>
        </row>
        <row r="9">
          <cell r="B9">
            <v>56000</v>
          </cell>
          <cell r="E9">
            <v>4300</v>
          </cell>
        </row>
        <row r="10">
          <cell r="B10">
            <v>0</v>
          </cell>
          <cell r="E10">
            <v>0</v>
          </cell>
        </row>
        <row r="11">
          <cell r="E11">
            <v>945</v>
          </cell>
        </row>
        <row r="14">
          <cell r="E14">
            <v>261976</v>
          </cell>
        </row>
      </sheetData>
      <sheetData sheetId="14">
        <row r="4">
          <cell r="E4">
            <v>5677</v>
          </cell>
        </row>
        <row r="5">
          <cell r="B5">
            <v>97200</v>
          </cell>
          <cell r="E5">
            <v>68685</v>
          </cell>
        </row>
        <row r="6">
          <cell r="B6">
            <v>0</v>
          </cell>
          <cell r="E6">
            <v>830</v>
          </cell>
        </row>
        <row r="7">
          <cell r="E7">
            <v>0</v>
          </cell>
        </row>
        <row r="8">
          <cell r="E8">
            <v>21321</v>
          </cell>
        </row>
        <row r="9">
          <cell r="B9">
            <v>0</v>
          </cell>
          <cell r="E9">
            <v>17393</v>
          </cell>
        </row>
        <row r="10">
          <cell r="B10">
            <v>70</v>
          </cell>
          <cell r="E10">
            <v>0</v>
          </cell>
        </row>
        <row r="11">
          <cell r="E11">
            <v>666</v>
          </cell>
        </row>
        <row r="14">
          <cell r="E14">
            <v>244674</v>
          </cell>
        </row>
      </sheetData>
      <sheetData sheetId="16">
        <row r="4">
          <cell r="E4">
            <v>12690</v>
          </cell>
        </row>
        <row r="5">
          <cell r="B5">
            <v>97200</v>
          </cell>
          <cell r="E5">
            <v>58565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27393</v>
          </cell>
        </row>
        <row r="9">
          <cell r="B9">
            <v>0</v>
          </cell>
          <cell r="E9">
            <v>5280</v>
          </cell>
        </row>
        <row r="10">
          <cell r="B10">
            <v>0</v>
          </cell>
          <cell r="E10">
            <v>0</v>
          </cell>
        </row>
        <row r="11">
          <cell r="E11">
            <v>388</v>
          </cell>
        </row>
        <row r="14">
          <cell r="E14">
            <v>237558</v>
          </cell>
        </row>
      </sheetData>
      <sheetData sheetId="18">
        <row r="4">
          <cell r="E4">
            <v>6504</v>
          </cell>
        </row>
        <row r="5">
          <cell r="B5">
            <v>-600</v>
          </cell>
          <cell r="E5">
            <v>28067</v>
          </cell>
        </row>
        <row r="6">
          <cell r="B6">
            <v>2400</v>
          </cell>
          <cell r="E6">
            <v>3600</v>
          </cell>
        </row>
        <row r="7">
          <cell r="E7">
            <v>3410</v>
          </cell>
        </row>
        <row r="8">
          <cell r="B8">
            <v>0</v>
          </cell>
          <cell r="E8">
            <v>13211</v>
          </cell>
        </row>
        <row r="9">
          <cell r="B9">
            <v>0</v>
          </cell>
          <cell r="E9">
            <v>10106</v>
          </cell>
        </row>
        <row r="10">
          <cell r="B10">
            <v>0</v>
          </cell>
          <cell r="E10">
            <v>800</v>
          </cell>
        </row>
        <row r="11">
          <cell r="E11">
            <v>3308</v>
          </cell>
        </row>
        <row r="14">
          <cell r="E14">
            <v>170352</v>
          </cell>
        </row>
      </sheetData>
      <sheetData sheetId="20">
        <row r="4">
          <cell r="E4">
            <v>6120</v>
          </cell>
        </row>
        <row r="5">
          <cell r="B5">
            <v>99900</v>
          </cell>
          <cell r="E5">
            <v>65101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22121</v>
          </cell>
        </row>
        <row r="9">
          <cell r="B9">
            <v>0</v>
          </cell>
          <cell r="E9">
            <v>9720</v>
          </cell>
        </row>
        <row r="10">
          <cell r="B10">
            <v>0</v>
          </cell>
          <cell r="E10">
            <v>0</v>
          </cell>
        </row>
        <row r="11">
          <cell r="E11">
            <v>364</v>
          </cell>
        </row>
        <row r="14">
          <cell r="E14">
            <v>166826</v>
          </cell>
        </row>
      </sheetData>
      <sheetData sheetId="22">
        <row r="4">
          <cell r="E4">
            <v>4796</v>
          </cell>
        </row>
        <row r="5">
          <cell r="B5">
            <v>100200</v>
          </cell>
          <cell r="E5">
            <v>68222</v>
          </cell>
        </row>
        <row r="6">
          <cell r="B6">
            <v>0</v>
          </cell>
          <cell r="E6">
            <v>2160</v>
          </cell>
        </row>
        <row r="7">
          <cell r="B7">
            <v>30000</v>
          </cell>
          <cell r="E7">
            <v>4220</v>
          </cell>
        </row>
        <row r="8">
          <cell r="B8">
            <v>45000</v>
          </cell>
          <cell r="E8">
            <v>21321</v>
          </cell>
        </row>
        <row r="9">
          <cell r="E9">
            <v>9874</v>
          </cell>
        </row>
        <row r="10">
          <cell r="B10">
            <v>0</v>
          </cell>
          <cell r="E10">
            <v>6195</v>
          </cell>
        </row>
        <row r="11">
          <cell r="E11">
            <v>1054</v>
          </cell>
        </row>
        <row r="14">
          <cell r="E14">
            <v>224184</v>
          </cell>
        </row>
      </sheetData>
      <sheetData sheetId="24">
        <row r="4">
          <cell r="E4">
            <v>16215</v>
          </cell>
        </row>
        <row r="5">
          <cell r="B5">
            <v>100200</v>
          </cell>
          <cell r="E5">
            <v>97822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340</v>
          </cell>
        </row>
        <row r="8">
          <cell r="B8">
            <v>0</v>
          </cell>
          <cell r="E8">
            <v>22337</v>
          </cell>
        </row>
        <row r="9">
          <cell r="B9">
            <v>70000</v>
          </cell>
          <cell r="E9">
            <v>9780</v>
          </cell>
        </row>
        <row r="10">
          <cell r="B10">
            <v>0</v>
          </cell>
          <cell r="E10">
            <v>1751</v>
          </cell>
        </row>
        <row r="11">
          <cell r="E11">
            <v>474</v>
          </cell>
        </row>
        <row r="14">
          <cell r="E14">
            <v>245665</v>
          </cell>
        </row>
      </sheetData>
      <sheetData sheetId="26">
        <row r="4">
          <cell r="E4">
            <v>11532</v>
          </cell>
        </row>
        <row r="5">
          <cell r="B5">
            <v>93000</v>
          </cell>
          <cell r="E5">
            <v>63330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1070</v>
          </cell>
        </row>
        <row r="8">
          <cell r="B8">
            <v>0</v>
          </cell>
          <cell r="E8">
            <v>21387</v>
          </cell>
        </row>
        <row r="9">
          <cell r="B9">
            <v>0</v>
          </cell>
          <cell r="E9">
            <v>16776</v>
          </cell>
        </row>
        <row r="10">
          <cell r="B10">
            <v>68</v>
          </cell>
          <cell r="E10">
            <v>0</v>
          </cell>
        </row>
        <row r="11">
          <cell r="E11">
            <v>678</v>
          </cell>
        </row>
        <row r="14">
          <cell r="E14">
            <v>223960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1">
      <selection activeCell="C16" sqref="C16"/>
    </sheetView>
  </sheetViews>
  <sheetFormatPr defaultColWidth="9.00390625" defaultRowHeight="16.5"/>
  <sheetData>
    <row r="1" spans="1:20" s="1" customFormat="1" ht="33" customHeight="1">
      <c r="A1" s="43" t="str">
        <f>'[1]07分類帳'!A1:I1</f>
        <v>嘉義縣六腳鄉六美國民小學</v>
      </c>
      <c r="B1" s="43"/>
      <c r="C1" s="43"/>
      <c r="D1" s="43"/>
      <c r="E1" s="43"/>
      <c r="F1" s="43"/>
      <c r="G1" s="43"/>
      <c r="H1" s="43"/>
      <c r="I1" s="44" t="s">
        <v>0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2.5" customHeight="1">
      <c r="A2" s="45" t="s">
        <v>1</v>
      </c>
      <c r="B2" s="47" t="s">
        <v>2</v>
      </c>
      <c r="C2" s="49" t="s">
        <v>3</v>
      </c>
      <c r="D2" s="50"/>
      <c r="E2" s="50"/>
      <c r="F2" s="50"/>
      <c r="G2" s="50"/>
      <c r="H2" s="50"/>
      <c r="I2" s="50"/>
      <c r="J2" s="51"/>
      <c r="K2" s="52" t="s">
        <v>4</v>
      </c>
      <c r="L2" s="50"/>
      <c r="M2" s="50"/>
      <c r="N2" s="50"/>
      <c r="O2" s="50"/>
      <c r="P2" s="50"/>
      <c r="Q2" s="50"/>
      <c r="R2" s="50"/>
      <c r="S2" s="50"/>
      <c r="T2" s="53"/>
    </row>
    <row r="3" spans="1:20" s="9" customFormat="1" ht="43.5" customHeight="1">
      <c r="A3" s="46"/>
      <c r="B3" s="48"/>
      <c r="C3" s="3" t="s">
        <v>5</v>
      </c>
      <c r="D3" s="3" t="s">
        <v>6</v>
      </c>
      <c r="E3" s="4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3" t="s">
        <v>18</v>
      </c>
      <c r="Q3" s="3" t="s">
        <v>19</v>
      </c>
      <c r="R3" s="7" t="s">
        <v>20</v>
      </c>
      <c r="S3" s="3" t="s">
        <v>21</v>
      </c>
      <c r="T3" s="8" t="s">
        <v>12</v>
      </c>
    </row>
    <row r="4" spans="1:20" s="9" customFormat="1" ht="30" customHeight="1">
      <c r="A4" s="10" t="s">
        <v>22</v>
      </c>
      <c r="B4" s="7">
        <v>0</v>
      </c>
      <c r="C4" s="11">
        <v>265215</v>
      </c>
      <c r="D4" s="12">
        <f>'[1]07結算'!B5</f>
        <v>0</v>
      </c>
      <c r="E4" s="13">
        <f>'[1]07結算'!B6</f>
        <v>0</v>
      </c>
      <c r="F4" s="13">
        <f>'[1]07結算'!B7</f>
        <v>0</v>
      </c>
      <c r="G4" s="12">
        <f>'[1]07結算'!B8</f>
        <v>0</v>
      </c>
      <c r="H4" s="12">
        <f>'[1]07結算'!B9</f>
        <v>0</v>
      </c>
      <c r="I4" s="12">
        <f>'[1]07結算'!B10</f>
        <v>0</v>
      </c>
      <c r="J4" s="14">
        <f>SUM(C4:I4)</f>
        <v>265215</v>
      </c>
      <c r="K4" s="15">
        <f>'[1]07結算'!E4</f>
        <v>0</v>
      </c>
      <c r="L4" s="16">
        <f>'[1]07結算'!E5</f>
        <v>0</v>
      </c>
      <c r="M4" s="16">
        <f>'[1]07結算'!E6</f>
        <v>0</v>
      </c>
      <c r="N4" s="16">
        <f>'[1]07結算'!E7</f>
        <v>0</v>
      </c>
      <c r="O4" s="16">
        <f>'[1]07結算'!E8</f>
        <v>0</v>
      </c>
      <c r="P4" s="17">
        <f>'[1]07結算'!E9</f>
        <v>0</v>
      </c>
      <c r="Q4" s="17">
        <f>'[1]07結算'!E10</f>
        <v>0</v>
      </c>
      <c r="R4" s="16">
        <f>'[1]07結算'!E11</f>
        <v>0</v>
      </c>
      <c r="S4" s="18">
        <v>265215</v>
      </c>
      <c r="T4" s="19">
        <f>SUM(K4:S4)</f>
        <v>265215</v>
      </c>
    </row>
    <row r="5" spans="1:20" s="9" customFormat="1" ht="30" customHeight="1">
      <c r="A5" s="10" t="s">
        <v>23</v>
      </c>
      <c r="B5" s="7">
        <v>0</v>
      </c>
      <c r="C5" s="20">
        <f>S4</f>
        <v>265215</v>
      </c>
      <c r="D5" s="12">
        <f>'[1]08結算'!B5</f>
        <v>0</v>
      </c>
      <c r="E5" s="13">
        <f>'[1]08結算'!B6</f>
        <v>0</v>
      </c>
      <c r="F5" s="12">
        <f>'[1]08結算'!B7</f>
        <v>0</v>
      </c>
      <c r="G5" s="12">
        <f>'[1]08結算'!B8</f>
        <v>0</v>
      </c>
      <c r="H5" s="12">
        <f>'[1]08結算'!B9</f>
        <v>0</v>
      </c>
      <c r="I5" s="12">
        <f>'[1]08結算'!B10</f>
        <v>0</v>
      </c>
      <c r="J5" s="14">
        <f>SUM(C5:I5)</f>
        <v>265215</v>
      </c>
      <c r="K5" s="15">
        <f>'[1]08結算'!E4</f>
        <v>0</v>
      </c>
      <c r="L5" s="16">
        <f>'[1]08結算'!E5</f>
        <v>0</v>
      </c>
      <c r="M5" s="16">
        <f>'[1]08結算'!E6</f>
        <v>0</v>
      </c>
      <c r="N5" s="16">
        <f>'[1]08結算'!E7</f>
        <v>0</v>
      </c>
      <c r="O5" s="16">
        <f>'[1]08結算'!E8</f>
        <v>0</v>
      </c>
      <c r="P5" s="17">
        <f>'[1]08結算'!E9</f>
        <v>0</v>
      </c>
      <c r="Q5" s="17">
        <f>'[1]08結算'!E10</f>
        <v>0</v>
      </c>
      <c r="R5" s="16">
        <f>'[1]08結算'!E11</f>
        <v>0</v>
      </c>
      <c r="S5" s="18">
        <v>265215</v>
      </c>
      <c r="T5" s="19">
        <f>SUM(K5:S5)</f>
        <v>265215</v>
      </c>
    </row>
    <row r="6" spans="1:20" s="2" customFormat="1" ht="30" customHeight="1">
      <c r="A6" s="21" t="s">
        <v>24</v>
      </c>
      <c r="B6" s="8">
        <v>600</v>
      </c>
      <c r="C6" s="22">
        <f>S5</f>
        <v>265215</v>
      </c>
      <c r="D6" s="16">
        <f>'[1]09結算'!B5</f>
        <v>96600</v>
      </c>
      <c r="E6" s="16">
        <f>'[1]09結算'!B6</f>
        <v>0</v>
      </c>
      <c r="F6" s="16">
        <f>'[1]09結算'!B7</f>
        <v>0</v>
      </c>
      <c r="G6" s="16">
        <f>'[1]09結算'!B8</f>
        <v>0</v>
      </c>
      <c r="H6" s="12">
        <f>'[1]08結算'!B10</f>
        <v>0</v>
      </c>
      <c r="I6" s="16" t="str">
        <f>'[1]09結算'!B10</f>
        <v>                                                                                                                                                                                                                                       </v>
      </c>
      <c r="J6" s="23">
        <f>SUM(C6:I6)</f>
        <v>361815</v>
      </c>
      <c r="K6" s="15">
        <f>'[1]09結算'!E4</f>
        <v>15142</v>
      </c>
      <c r="L6" s="16">
        <f>'[1]09結算'!E5</f>
        <v>63240</v>
      </c>
      <c r="M6" s="16">
        <f>'[1]09結算'!E6</f>
        <v>4900</v>
      </c>
      <c r="N6" s="16">
        <f>'[1]09結算'!E7</f>
        <v>3740</v>
      </c>
      <c r="O6" s="16">
        <f>'[1]09結算'!E8</f>
        <v>25788</v>
      </c>
      <c r="P6" s="16">
        <f>'[1]09結算'!E9</f>
        <v>16270</v>
      </c>
      <c r="Q6" s="16">
        <f>'[1]09結算'!E10</f>
        <v>5300</v>
      </c>
      <c r="R6" s="16">
        <f>'[1]09結算'!E11</f>
        <v>12889</v>
      </c>
      <c r="S6" s="10">
        <f>'[1]09結算'!G14</f>
        <v>214546</v>
      </c>
      <c r="T6" s="24">
        <f aca="true" t="shared" si="0" ref="T6:T11">SUM(K6:S6)</f>
        <v>361815</v>
      </c>
    </row>
    <row r="7" spans="1:20" s="2" customFormat="1" ht="30" customHeight="1">
      <c r="A7" s="21" t="s">
        <v>25</v>
      </c>
      <c r="B7" s="8">
        <v>600</v>
      </c>
      <c r="C7" s="24">
        <f>S6</f>
        <v>214546</v>
      </c>
      <c r="D7" s="16">
        <f>'[1]10結算'!B5</f>
        <v>97200</v>
      </c>
      <c r="E7" s="16">
        <f>'[1]10結算'!B6</f>
        <v>0</v>
      </c>
      <c r="F7" s="16">
        <f>'[1]10結算'!B7</f>
        <v>0</v>
      </c>
      <c r="G7" s="16">
        <f>'[1]10結算'!B8</f>
        <v>0</v>
      </c>
      <c r="H7" s="16">
        <f>'[1]10結算'!B9</f>
        <v>0</v>
      </c>
      <c r="I7" s="16">
        <f>'[1]10結算'!B10</f>
        <v>0</v>
      </c>
      <c r="J7" s="23">
        <f>SUM(C7:I7)</f>
        <v>311746</v>
      </c>
      <c r="K7" s="15">
        <f>'[1]10結算'!E4</f>
        <v>7217</v>
      </c>
      <c r="L7" s="25">
        <f>'[1]10結算'!E5</f>
        <v>68628</v>
      </c>
      <c r="M7" s="25">
        <f>'[1]10結算'!E6</f>
        <v>0</v>
      </c>
      <c r="N7" s="16">
        <f>'[1]10結算'!E7</f>
        <v>440</v>
      </c>
      <c r="O7" s="16">
        <f>'[1]10結算'!E8</f>
        <v>21321</v>
      </c>
      <c r="P7" s="16">
        <f>'[1]10結算'!E9</f>
        <v>16894</v>
      </c>
      <c r="Q7" s="16">
        <f>'[1]10結算'!E10</f>
        <v>30500</v>
      </c>
      <c r="R7" s="16">
        <f>'[1]10結算'!E11</f>
        <v>450</v>
      </c>
      <c r="S7" s="10">
        <f>'[1]10結算'!E14</f>
        <v>166296</v>
      </c>
      <c r="T7" s="24">
        <f t="shared" si="0"/>
        <v>311746</v>
      </c>
    </row>
    <row r="8" spans="1:20" s="2" customFormat="1" ht="30" customHeight="1">
      <c r="A8" s="21" t="s">
        <v>26</v>
      </c>
      <c r="B8" s="8">
        <v>600</v>
      </c>
      <c r="C8" s="24">
        <f>S7</f>
        <v>166296</v>
      </c>
      <c r="D8" s="16">
        <f>'[1]11結算'!B5</f>
        <v>96600</v>
      </c>
      <c r="E8" s="16">
        <f>'[1]11結算'!B6</f>
        <v>0</v>
      </c>
      <c r="F8" s="16">
        <f>'[1]11結算'!B7</f>
        <v>36000</v>
      </c>
      <c r="G8" s="16">
        <f>'[1]11結算'!B8</f>
        <v>26400</v>
      </c>
      <c r="H8" s="16">
        <f>'[1]11結算'!B9</f>
        <v>56000</v>
      </c>
      <c r="I8" s="16">
        <f>'[1]11結算'!B10</f>
        <v>0</v>
      </c>
      <c r="J8" s="23">
        <f aca="true" t="shared" si="1" ref="J8:J16">SUM(C8:I8)</f>
        <v>381296</v>
      </c>
      <c r="K8" s="15">
        <f>'[1]11結算'!E4</f>
        <v>6974</v>
      </c>
      <c r="L8" s="25">
        <f>'[1]11結算'!E5</f>
        <v>79610</v>
      </c>
      <c r="M8" s="25">
        <f>'[1]11結算'!E6</f>
        <v>2800</v>
      </c>
      <c r="N8" s="16">
        <f>'[1]11結算'!E7</f>
        <v>3370</v>
      </c>
      <c r="O8" s="16">
        <f>'[1]11結算'!E8</f>
        <v>21321</v>
      </c>
      <c r="P8" s="16">
        <f>'[1]11結算'!E9</f>
        <v>4300</v>
      </c>
      <c r="Q8" s="16">
        <f>'[1]11結算'!E10</f>
        <v>0</v>
      </c>
      <c r="R8" s="16">
        <f>'[1]11結算'!E11</f>
        <v>945</v>
      </c>
      <c r="S8" s="10">
        <f>'[1]11結算'!E14</f>
        <v>261976</v>
      </c>
      <c r="T8" s="24">
        <f t="shared" si="0"/>
        <v>381296</v>
      </c>
    </row>
    <row r="9" spans="1:20" s="2" customFormat="1" ht="30" customHeight="1">
      <c r="A9" s="21" t="s">
        <v>27</v>
      </c>
      <c r="B9" s="8">
        <v>600</v>
      </c>
      <c r="C9" s="24">
        <f aca="true" t="shared" si="2" ref="C9:C15">S8</f>
        <v>261976</v>
      </c>
      <c r="D9" s="16">
        <f>'[1]12結算'!B5</f>
        <v>97200</v>
      </c>
      <c r="E9" s="16">
        <f>'[1]12結算'!B6</f>
        <v>0</v>
      </c>
      <c r="F9" s="16">
        <f>'[1]12結算'!B7</f>
        <v>0</v>
      </c>
      <c r="G9" s="16">
        <f>'[1]12結算'!B8</f>
        <v>0</v>
      </c>
      <c r="H9" s="16">
        <f>'[1]12結算'!B9</f>
        <v>0</v>
      </c>
      <c r="I9" s="16">
        <f>'[1]12結算'!B10</f>
        <v>70</v>
      </c>
      <c r="J9" s="23">
        <f t="shared" si="1"/>
        <v>359246</v>
      </c>
      <c r="K9" s="26">
        <f>'[1]12結算'!E4</f>
        <v>5677</v>
      </c>
      <c r="L9" s="16">
        <f>'[1]12結算'!E5</f>
        <v>68685</v>
      </c>
      <c r="M9" s="16">
        <f>'[1]12結算'!E6</f>
        <v>830</v>
      </c>
      <c r="N9" s="16">
        <f>'[1]12結算'!E7</f>
        <v>0</v>
      </c>
      <c r="O9" s="16">
        <f>'[1]12結算'!E8</f>
        <v>21321</v>
      </c>
      <c r="P9" s="16">
        <f>'[1]12結算'!E9</f>
        <v>17393</v>
      </c>
      <c r="Q9" s="16">
        <f>'[1]12結算'!E10</f>
        <v>0</v>
      </c>
      <c r="R9" s="16">
        <f>'[1]12結算'!E11</f>
        <v>666</v>
      </c>
      <c r="S9" s="27">
        <f>'[1]12結算'!E14</f>
        <v>244674</v>
      </c>
      <c r="T9" s="24">
        <f t="shared" si="0"/>
        <v>359246</v>
      </c>
    </row>
    <row r="10" spans="1:20" s="2" customFormat="1" ht="30" customHeight="1">
      <c r="A10" s="21" t="s">
        <v>28</v>
      </c>
      <c r="B10" s="8">
        <v>600</v>
      </c>
      <c r="C10" s="24">
        <f t="shared" si="2"/>
        <v>244674</v>
      </c>
      <c r="D10" s="16">
        <f>'[1]01結算'!B5</f>
        <v>97200</v>
      </c>
      <c r="E10" s="16">
        <f>'[1]01結算'!B6</f>
        <v>0</v>
      </c>
      <c r="F10" s="16">
        <f>'[1]01結算'!B7</f>
        <v>0</v>
      </c>
      <c r="G10" s="16">
        <f>'[1]01結算'!B8</f>
        <v>0</v>
      </c>
      <c r="H10" s="16">
        <f>'[1]01結算'!B9</f>
        <v>0</v>
      </c>
      <c r="I10" s="16">
        <f>'[1]01結算'!B10</f>
        <v>0</v>
      </c>
      <c r="J10" s="23">
        <f t="shared" si="1"/>
        <v>341874</v>
      </c>
      <c r="K10" s="26">
        <f>'[1]01結算'!E4</f>
        <v>12690</v>
      </c>
      <c r="L10" s="16">
        <f>'[1]01結算'!E5</f>
        <v>58565</v>
      </c>
      <c r="M10" s="16">
        <f>'[1]01結算'!E6</f>
        <v>0</v>
      </c>
      <c r="N10" s="16">
        <f>'[1]01結算'!E7</f>
        <v>0</v>
      </c>
      <c r="O10" s="16">
        <f>'[1]01結算'!E8</f>
        <v>27393</v>
      </c>
      <c r="P10" s="16">
        <f>'[1]01結算'!E9</f>
        <v>5280</v>
      </c>
      <c r="Q10" s="16">
        <f>'[1]01結算'!E10</f>
        <v>0</v>
      </c>
      <c r="R10" s="16">
        <f>'[1]01結算'!E11</f>
        <v>388</v>
      </c>
      <c r="S10" s="10">
        <f>'[1]01結算'!E14</f>
        <v>237558</v>
      </c>
      <c r="T10" s="24">
        <f t="shared" si="0"/>
        <v>341874</v>
      </c>
    </row>
    <row r="11" spans="1:20" s="2" customFormat="1" ht="30" customHeight="1">
      <c r="A11" s="21" t="s">
        <v>29</v>
      </c>
      <c r="B11" s="8">
        <v>0</v>
      </c>
      <c r="C11" s="24">
        <f t="shared" si="2"/>
        <v>237558</v>
      </c>
      <c r="D11" s="16">
        <f>'[1]02結算'!B5</f>
        <v>-600</v>
      </c>
      <c r="E11" s="16">
        <f>'[1]02結算'!B6</f>
        <v>2400</v>
      </c>
      <c r="F11" s="16">
        <f>'[1]02結算'!B7</f>
        <v>0</v>
      </c>
      <c r="G11" s="16">
        <f>'[1]02結算'!B8</f>
        <v>0</v>
      </c>
      <c r="H11" s="16">
        <f>'[1]02結算'!B9</f>
        <v>0</v>
      </c>
      <c r="I11" s="16">
        <f>'[1]02結算'!B10</f>
        <v>0</v>
      </c>
      <c r="J11" s="23">
        <f t="shared" si="1"/>
        <v>239358</v>
      </c>
      <c r="K11" s="26">
        <f>'[1]02結算'!E4</f>
        <v>6504</v>
      </c>
      <c r="L11" s="16">
        <f>'[1]02結算'!E5</f>
        <v>28067</v>
      </c>
      <c r="M11" s="16">
        <f>'[1]02結算'!E6</f>
        <v>3600</v>
      </c>
      <c r="N11" s="16">
        <f>'[1]02結算'!E7</f>
        <v>3410</v>
      </c>
      <c r="O11" s="16">
        <f>'[1]02結算'!E8</f>
        <v>13211</v>
      </c>
      <c r="P11" s="16">
        <f>'[1]02結算'!E9</f>
        <v>10106</v>
      </c>
      <c r="Q11" s="16">
        <f>'[1]02結算'!E10</f>
        <v>800</v>
      </c>
      <c r="R11" s="16">
        <f>'[1]02結算'!E11</f>
        <v>3308</v>
      </c>
      <c r="S11" s="27">
        <f>'[1]02結算'!E14</f>
        <v>170352</v>
      </c>
      <c r="T11" s="24">
        <f t="shared" si="0"/>
        <v>239358</v>
      </c>
    </row>
    <row r="12" spans="1:20" s="2" customFormat="1" ht="30" customHeight="1">
      <c r="A12" s="21" t="s">
        <v>30</v>
      </c>
      <c r="B12" s="8">
        <v>600</v>
      </c>
      <c r="C12" s="24">
        <f t="shared" si="2"/>
        <v>170352</v>
      </c>
      <c r="D12" s="16">
        <f>'[1]03結算'!B5</f>
        <v>99900</v>
      </c>
      <c r="E12" s="16">
        <f>'[1]03結算'!B6</f>
        <v>0</v>
      </c>
      <c r="F12" s="16">
        <f>'[1]03結算'!B7</f>
        <v>0</v>
      </c>
      <c r="G12" s="16">
        <f>'[1]03結算'!B8</f>
        <v>0</v>
      </c>
      <c r="H12" s="16">
        <f>'[1]03結算'!B9</f>
        <v>0</v>
      </c>
      <c r="I12" s="16">
        <f>'[1]03結算'!B10</f>
        <v>0</v>
      </c>
      <c r="J12" s="23">
        <f t="shared" si="1"/>
        <v>270252</v>
      </c>
      <c r="K12" s="15">
        <f>'[1]03結算'!E4</f>
        <v>6120</v>
      </c>
      <c r="L12" s="25">
        <f>'[1]03結算'!E5</f>
        <v>65101</v>
      </c>
      <c r="M12" s="25">
        <f>'[1]03結算'!E6</f>
        <v>0</v>
      </c>
      <c r="N12" s="25">
        <f>'[1]03結算'!E7</f>
        <v>0</v>
      </c>
      <c r="O12" s="25">
        <f>'[1]03結算'!E8</f>
        <v>22121</v>
      </c>
      <c r="P12" s="25">
        <f>'[1]03結算'!E9</f>
        <v>9720</v>
      </c>
      <c r="Q12" s="25">
        <f>'[1]03結算'!E10</f>
        <v>0</v>
      </c>
      <c r="R12" s="25">
        <f>'[1]03結算'!E11</f>
        <v>364</v>
      </c>
      <c r="S12" s="27">
        <f>'[1]03結算'!E14</f>
        <v>166826</v>
      </c>
      <c r="T12" s="24">
        <f>SUM(K12:S12)</f>
        <v>270252</v>
      </c>
    </row>
    <row r="13" spans="1:20" s="2" customFormat="1" ht="30" customHeight="1">
      <c r="A13" s="10" t="s">
        <v>31</v>
      </c>
      <c r="B13" s="8">
        <v>600</v>
      </c>
      <c r="C13" s="24">
        <f t="shared" si="2"/>
        <v>166826</v>
      </c>
      <c r="D13" s="16">
        <f>'[1]04結算'!B5</f>
        <v>100200</v>
      </c>
      <c r="E13" s="16">
        <f>'[1]04結算'!B6</f>
        <v>0</v>
      </c>
      <c r="F13" s="16">
        <f>'[1]04結算'!B7</f>
        <v>30000</v>
      </c>
      <c r="G13" s="16">
        <f>'[1]04結算'!B8</f>
        <v>45000</v>
      </c>
      <c r="H13" s="16">
        <f>'[1]04結算'!B9</f>
        <v>0</v>
      </c>
      <c r="I13" s="16">
        <f>'[1]04結算'!B10</f>
        <v>0</v>
      </c>
      <c r="J13" s="23">
        <f t="shared" si="1"/>
        <v>342026</v>
      </c>
      <c r="K13" s="26">
        <f>'[1]04結算'!E4</f>
        <v>4796</v>
      </c>
      <c r="L13" s="16">
        <f>'[1]04結算'!E5</f>
        <v>68222</v>
      </c>
      <c r="M13" s="16">
        <f>'[1]04結算'!E6</f>
        <v>2160</v>
      </c>
      <c r="N13" s="16">
        <f>'[1]04結算'!E7</f>
        <v>4220</v>
      </c>
      <c r="O13" s="16">
        <f>'[1]04結算'!E8</f>
        <v>21321</v>
      </c>
      <c r="P13" s="16">
        <f>'[1]04結算'!E9</f>
        <v>9874</v>
      </c>
      <c r="Q13" s="16">
        <f>'[1]04結算'!E10</f>
        <v>6195</v>
      </c>
      <c r="R13" s="16">
        <f>'[1]04結算'!E11</f>
        <v>1054</v>
      </c>
      <c r="S13" s="27">
        <f>'[1]04結算'!E14</f>
        <v>224184</v>
      </c>
      <c r="T13" s="24">
        <f>SUM(K13:S13)</f>
        <v>342026</v>
      </c>
    </row>
    <row r="14" spans="1:20" s="2" customFormat="1" ht="30" customHeight="1">
      <c r="A14" s="21" t="s">
        <v>32</v>
      </c>
      <c r="B14" s="8">
        <v>600</v>
      </c>
      <c r="C14" s="24">
        <f t="shared" si="2"/>
        <v>224184</v>
      </c>
      <c r="D14" s="16">
        <f>'[1]05結算'!B5</f>
        <v>100200</v>
      </c>
      <c r="E14" s="16">
        <f>'[1]05結算'!B6</f>
        <v>0</v>
      </c>
      <c r="F14" s="16">
        <f>'[1]05結算'!B7</f>
        <v>0</v>
      </c>
      <c r="G14" s="16">
        <f>'[1]05結算'!B8</f>
        <v>0</v>
      </c>
      <c r="H14" s="16">
        <f>'[1]05結算'!B9</f>
        <v>70000</v>
      </c>
      <c r="I14" s="16">
        <f>'[1]05結算'!B10</f>
        <v>0</v>
      </c>
      <c r="J14" s="23">
        <f t="shared" si="1"/>
        <v>394384</v>
      </c>
      <c r="K14" s="26">
        <f>'[1]05結算'!E4</f>
        <v>16215</v>
      </c>
      <c r="L14" s="16">
        <f>'[1]05結算'!E5</f>
        <v>97822</v>
      </c>
      <c r="M14" s="16">
        <f>'[1]05結算'!E6</f>
        <v>0</v>
      </c>
      <c r="N14" s="16">
        <f>'[1]05結算'!E7</f>
        <v>340</v>
      </c>
      <c r="O14" s="16">
        <f>'[1]05結算'!E8</f>
        <v>22337</v>
      </c>
      <c r="P14" s="16">
        <f>'[1]05結算'!E9</f>
        <v>9780</v>
      </c>
      <c r="Q14" s="16">
        <f>'[1]05結算'!E10</f>
        <v>1751</v>
      </c>
      <c r="R14" s="16">
        <f>'[1]05結算'!E11</f>
        <v>474</v>
      </c>
      <c r="S14" s="27">
        <f>'[1]05結算'!E14</f>
        <v>245665</v>
      </c>
      <c r="T14" s="24">
        <f>SUM(K14:S14)</f>
        <v>394384</v>
      </c>
    </row>
    <row r="15" spans="1:20" s="2" customFormat="1" ht="30" customHeight="1">
      <c r="A15" s="21" t="s">
        <v>33</v>
      </c>
      <c r="B15" s="8">
        <v>600</v>
      </c>
      <c r="C15" s="24">
        <f t="shared" si="2"/>
        <v>245665</v>
      </c>
      <c r="D15" s="16">
        <f>'[1]06結算'!B5</f>
        <v>93000</v>
      </c>
      <c r="E15" s="16">
        <f>'[1]06結算'!B6</f>
        <v>0</v>
      </c>
      <c r="F15" s="16">
        <f>'[1]06結算'!B7</f>
        <v>0</v>
      </c>
      <c r="G15" s="16">
        <f>'[1]06結算'!B8</f>
        <v>0</v>
      </c>
      <c r="H15" s="16">
        <f>'[1]06結算'!B9</f>
        <v>0</v>
      </c>
      <c r="I15" s="16">
        <f>'[1]06結算'!B10</f>
        <v>68</v>
      </c>
      <c r="J15" s="23">
        <f t="shared" si="1"/>
        <v>338733</v>
      </c>
      <c r="K15" s="26">
        <f>'[1]06結算'!E4</f>
        <v>11532</v>
      </c>
      <c r="L15" s="16">
        <f>'[1]06結算'!E5</f>
        <v>63330</v>
      </c>
      <c r="M15" s="16">
        <f>'[1]06結算'!E6</f>
        <v>0</v>
      </c>
      <c r="N15" s="16">
        <f>'[1]06結算'!E7</f>
        <v>1070</v>
      </c>
      <c r="O15" s="16">
        <f>'[1]06結算'!E8</f>
        <v>21387</v>
      </c>
      <c r="P15" s="16">
        <f>'[1]06結算'!E9</f>
        <v>16776</v>
      </c>
      <c r="Q15" s="16">
        <f>'[1]06結算'!E10</f>
        <v>0</v>
      </c>
      <c r="R15" s="16">
        <f>'[1]06結算'!E11</f>
        <v>678</v>
      </c>
      <c r="S15" s="27">
        <f>'[1]06結算'!E14</f>
        <v>223960</v>
      </c>
      <c r="T15" s="24">
        <f>SUM(K15:S15)</f>
        <v>338733</v>
      </c>
    </row>
    <row r="16" spans="1:20" s="2" customFormat="1" ht="39" customHeight="1">
      <c r="A16" s="36" t="s">
        <v>34</v>
      </c>
      <c r="B16" s="8" t="s">
        <v>35</v>
      </c>
      <c r="C16" s="24">
        <f>C4</f>
        <v>265215</v>
      </c>
      <c r="D16" s="28">
        <f aca="true" t="shared" si="3" ref="D16:I16">SUM(D4:D15)</f>
        <v>877500</v>
      </c>
      <c r="E16" s="28">
        <f t="shared" si="3"/>
        <v>2400</v>
      </c>
      <c r="F16" s="28">
        <f t="shared" si="3"/>
        <v>66000</v>
      </c>
      <c r="G16" s="28">
        <f t="shared" si="3"/>
        <v>71400</v>
      </c>
      <c r="H16" s="28">
        <f t="shared" si="3"/>
        <v>126000</v>
      </c>
      <c r="I16" s="28">
        <f t="shared" si="3"/>
        <v>138</v>
      </c>
      <c r="J16" s="29">
        <f t="shared" si="1"/>
        <v>1408653</v>
      </c>
      <c r="K16" s="30">
        <f>SUM(K4:K15)</f>
        <v>92867</v>
      </c>
      <c r="L16" s="28">
        <f aca="true" t="shared" si="4" ref="L16:R16">SUM(L4:L15)</f>
        <v>661270</v>
      </c>
      <c r="M16" s="28">
        <f t="shared" si="4"/>
        <v>14290</v>
      </c>
      <c r="N16" s="28">
        <f t="shared" si="4"/>
        <v>16590</v>
      </c>
      <c r="O16" s="28">
        <f t="shared" si="4"/>
        <v>217521</v>
      </c>
      <c r="P16" s="28">
        <f t="shared" si="4"/>
        <v>116393</v>
      </c>
      <c r="Q16" s="28">
        <f t="shared" si="4"/>
        <v>44546</v>
      </c>
      <c r="R16" s="28">
        <f t="shared" si="4"/>
        <v>21216</v>
      </c>
      <c r="S16" s="24">
        <f>S15</f>
        <v>223960</v>
      </c>
      <c r="T16" s="24">
        <f>SUM(K16:S16)</f>
        <v>1408653</v>
      </c>
    </row>
    <row r="17" spans="1:20" s="2" customFormat="1" ht="41.25" customHeight="1">
      <c r="A17" s="37"/>
      <c r="B17" s="7" t="s">
        <v>36</v>
      </c>
      <c r="C17" s="31">
        <f>C16/J16</f>
        <v>0.18827560797442663</v>
      </c>
      <c r="D17" s="31">
        <f>D16/J16</f>
        <v>0.6229355277701464</v>
      </c>
      <c r="E17" s="31">
        <f>E16/J16</f>
        <v>0.0017037552896277508</v>
      </c>
      <c r="F17" s="31">
        <f>F16/J16</f>
        <v>0.04685327046476315</v>
      </c>
      <c r="G17" s="31">
        <f>G16/J16</f>
        <v>0.05068671986642558</v>
      </c>
      <c r="H17" s="31">
        <f>H16/J16</f>
        <v>0.08944715270545692</v>
      </c>
      <c r="I17" s="31">
        <f>I16/J16</f>
        <v>9.796592915359567E-05</v>
      </c>
      <c r="J17" s="31">
        <f>(C16+D16+E16+F16+G16+H16+I16)/J16</f>
        <v>1</v>
      </c>
      <c r="K17" s="32">
        <f>K16/(T16-S16)</f>
        <v>0.07838908476710844</v>
      </c>
      <c r="L17" s="31">
        <f>L16/(T16-S16)</f>
        <v>0.5581783635085208</v>
      </c>
      <c r="M17" s="31">
        <f>M16/(T16-S16)</f>
        <v>0.012062196704125035</v>
      </c>
      <c r="N17" s="31">
        <f>N16/(T16-S16)</f>
        <v>0.014003627944117168</v>
      </c>
      <c r="O17" s="31">
        <f>O16/(T16-S16)</f>
        <v>0.18360959337144728</v>
      </c>
      <c r="P17" s="31">
        <f>P16/(T16-S16)</f>
        <v>0.09824739405061059</v>
      </c>
      <c r="Q17" s="31">
        <f>Q16/(T16-S16)</f>
        <v>0.03760130261595198</v>
      </c>
      <c r="R17" s="31">
        <f>R16/(T16-S16)</f>
        <v>0.017908437038118737</v>
      </c>
      <c r="S17" s="31">
        <f>S16/T16</f>
        <v>0.15898876444376295</v>
      </c>
      <c r="T17" s="33">
        <f>(K16+L16+M16+N16+O16+P16+Q16+R16+S16)/T16</f>
        <v>1</v>
      </c>
    </row>
    <row r="18" spans="1:20" s="35" customFormat="1" ht="51" customHeight="1">
      <c r="A18" s="34" t="s">
        <v>37</v>
      </c>
      <c r="B18" s="38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 s="35" customFormat="1" ht="33.75" customHeight="1">
      <c r="A19" s="41" t="s">
        <v>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5" customFormat="1" ht="132.75" customHeight="1">
      <c r="A20" s="42" t="s">
        <v>40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="35" customFormat="1" ht="16.5"/>
    <row r="22" s="35" customFormat="1" ht="16.5"/>
    <row r="23" s="35" customFormat="1" ht="16.5"/>
    <row r="24" s="35" customFormat="1" ht="16.5"/>
  </sheetData>
  <mergeCells count="10">
    <mergeCell ref="A1:H1"/>
    <mergeCell ref="I1:T1"/>
    <mergeCell ref="A2:A3"/>
    <mergeCell ref="B2:B3"/>
    <mergeCell ref="C2:J2"/>
    <mergeCell ref="K2:T2"/>
    <mergeCell ref="A16:A17"/>
    <mergeCell ref="B18:T18"/>
    <mergeCell ref="A19:T19"/>
    <mergeCell ref="A20:T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2014-07-08T02:24:26Z</dcterms:created>
  <dcterms:modified xsi:type="dcterms:W3CDTF">2014-07-08T11:54:49Z</dcterms:modified>
  <cp:category/>
  <cp:version/>
  <cp:contentType/>
  <cp:contentStatus/>
</cp:coreProperties>
</file>